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Mistostarosta\Desktop\obec\skládka\Výběrové řízení\"/>
    </mc:Choice>
  </mc:AlternateContent>
  <xr:revisionPtr revIDLastSave="0" documentId="13_ncr:1_{2D0E2ADF-633F-4628-A720-A079CABF26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-004P - Rekultivace býv..." sheetId="2" r:id="rId1"/>
  </sheets>
  <definedNames>
    <definedName name="_xlnm._FilterDatabase" localSheetId="0" hidden="1">'20-004P - Rekultivace býv...'!$C$114:$K$131</definedName>
    <definedName name="_xlnm.Print_Titles" localSheetId="0">'20-004P - Rekultivace býv...'!$114:$114</definedName>
    <definedName name="_xlnm.Print_Area" localSheetId="0">'20-004P - Rekultivace býv...'!$C$4:$J$76,'20-004P - Rekultivace býv...'!$C$82:$J$98,'20-004P - Rekultivace býv...'!$C$104:$K$131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0" i="2" l="1"/>
  <c r="J127" i="2"/>
  <c r="J124" i="2"/>
  <c r="J35" i="2" l="1"/>
  <c r="J34" i="2"/>
  <c r="J33" i="2"/>
  <c r="BI121" i="2"/>
  <c r="BH121" i="2"/>
  <c r="BG121" i="2"/>
  <c r="BF121" i="2"/>
  <c r="T121" i="2"/>
  <c r="R121" i="2"/>
  <c r="P121" i="2"/>
  <c r="BI118" i="2"/>
  <c r="BH118" i="2"/>
  <c r="BG118" i="2"/>
  <c r="BF118" i="2"/>
  <c r="T118" i="2"/>
  <c r="R118" i="2"/>
  <c r="P118" i="2"/>
  <c r="J111" i="2"/>
  <c r="F109" i="2"/>
  <c r="E107" i="2"/>
  <c r="J89" i="2"/>
  <c r="F87" i="2"/>
  <c r="E85" i="2"/>
  <c r="F89" i="2"/>
  <c r="J133" i="2"/>
  <c r="J121" i="2"/>
  <c r="BK118" i="2"/>
  <c r="J136" i="2"/>
  <c r="BK121" i="2"/>
  <c r="J118" i="2"/>
  <c r="J117" i="2" s="1"/>
  <c r="J115" i="2" s="1"/>
  <c r="J94" i="2" l="1"/>
  <c r="J95" i="2"/>
  <c r="BK117" i="2"/>
  <c r="R117" i="2"/>
  <c r="P117" i="2"/>
  <c r="T117" i="2"/>
  <c r="J87" i="2"/>
  <c r="F90" i="2"/>
  <c r="J90" i="2"/>
  <c r="BE118" i="2"/>
  <c r="BE121" i="2"/>
  <c r="F32" i="2"/>
  <c r="F34" i="2"/>
  <c r="J32" i="2"/>
  <c r="F33" i="2"/>
  <c r="F35" i="2"/>
  <c r="P116" i="2" l="1"/>
  <c r="P115" i="2" s="1"/>
  <c r="T116" i="2"/>
  <c r="T115" i="2" s="1"/>
  <c r="R116" i="2"/>
  <c r="R115" i="2" s="1"/>
  <c r="BK116" i="2"/>
  <c r="F31" i="2"/>
  <c r="J31" i="2"/>
  <c r="BK115" i="2" l="1"/>
  <c r="J28" i="2" l="1"/>
  <c r="J37" i="2" l="1"/>
</calcChain>
</file>

<file path=xl/sharedStrings.xml><?xml version="1.0" encoding="utf-8"?>
<sst xmlns="http://schemas.openxmlformats.org/spreadsheetml/2006/main" count="228" uniqueCount="109">
  <si>
    <t/>
  </si>
  <si>
    <t>False</t>
  </si>
  <si>
    <t>{1c76ff46-6085-43f8-b7a9-f6752253bb5b}</t>
  </si>
  <si>
    <t>&gt;&gt;  skryté sloupce  &lt;&lt;</t>
  </si>
  <si>
    <t>v ---  níže se nacházejí doplnkové a pomocné údaje k sestavám  --- v</t>
  </si>
  <si>
    <t>Stavba:</t>
  </si>
  <si>
    <t>Rekultivace bývalého písníku Měník</t>
  </si>
  <si>
    <t>KSO:</t>
  </si>
  <si>
    <t>CC-CZ:</t>
  </si>
  <si>
    <t>Místo:</t>
  </si>
  <si>
    <t>Měník</t>
  </si>
  <si>
    <t>Datum:</t>
  </si>
  <si>
    <t>Zadavatel:</t>
  </si>
  <si>
    <t>IČ:</t>
  </si>
  <si>
    <t>DIČ:</t>
  </si>
  <si>
    <t>Uchazeč:</t>
  </si>
  <si>
    <t>Projektant:</t>
  </si>
  <si>
    <t>02854325</t>
  </si>
  <si>
    <t>DOBOSA, s.r.o.</t>
  </si>
  <si>
    <t>CZ02854325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</si>
  <si>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</si>
  <si>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</si>
  <si>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</si>
  <si>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</si>
  <si>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</si>
  <si>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</si>
  <si>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</si>
  <si>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</si>
  <si>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</si>
  <si>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</si>
  <si>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</si>
  <si>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</si>
  <si>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</si>
  <si>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</si>
  <si>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</si>
  <si>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</si>
  <si>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</si>
  <si>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</si>
  <si>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</si>
  <si>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</si>
  <si>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</si>
  <si>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</si>
  <si>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Kód</t>
  </si>
  <si>
    <t>Popis</t>
  </si>
  <si>
    <t>Typ</t>
  </si>
  <si>
    <t>D</t>
  </si>
  <si>
    <t>0</t>
  </si>
  <si>
    <t>1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</si>
  <si>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</si>
  <si>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</si>
  <si>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</si>
  <si>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</si>
  <si>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</si>
  <si>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</si>
  <si>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</si>
  <si>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</si>
  <si>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</si>
  <si>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</si>
  <si>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</si>
  <si>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</si>
  <si>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</si>
  <si>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</si>
  <si>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</si>
  <si>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</si>
  <si>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</si>
  <si>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</si>
  <si>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</si>
  <si>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</si>
  <si>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</si>
  <si>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</si>
  <si>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</si>
  <si>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</si>
  <si>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</si>
  <si>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6</t>
  </si>
  <si>
    <t>K</t>
  </si>
  <si>
    <t>181006119</t>
  </si>
  <si>
    <t>Rozprostření tříděné zeminy a kamení fr. do 0/22 mm tl vrstvy do 1,0 m schopných zúrodnění v rovině a sklonu do 1:5</t>
  </si>
  <si>
    <t>m2</t>
  </si>
  <si>
    <t>4</t>
  </si>
  <si>
    <t>896785529</t>
  </si>
  <si>
    <t>VV</t>
  </si>
  <si>
    <t>9545,0</t>
  </si>
  <si>
    <t>Součet</t>
  </si>
  <si>
    <t>181351117</t>
  </si>
  <si>
    <t>Rozprostření stávající směsné suti, zeminy a kamení pl přes 500 m2 v rovině nebo ve svahu do 1:5 strojně</t>
  </si>
  <si>
    <t>837986658</t>
  </si>
  <si>
    <t>RMZ</t>
  </si>
  <si>
    <t>Recyklace mobilním zažízení</t>
  </si>
  <si>
    <t>3</t>
  </si>
  <si>
    <t>M</t>
  </si>
  <si>
    <t>RMZ.T1</t>
  </si>
  <si>
    <t>Tříděná zemina a kamení fr. do 0/22 mm, certifikovaný výrobek, včetně nakládky</t>
  </si>
  <si>
    <t>t</t>
  </si>
  <si>
    <t>8</t>
  </si>
  <si>
    <t>9545,0*1,0*1,8</t>
  </si>
  <si>
    <t>162451105</t>
  </si>
  <si>
    <t>Vodorovné přemístění do 1500 m tříděné zeminy a kamení fr. do 0/22 mm</t>
  </si>
  <si>
    <t>m3</t>
  </si>
  <si>
    <t>17181,0/1,8</t>
  </si>
  <si>
    <t>7</t>
  </si>
  <si>
    <t>183151111</t>
  </si>
  <si>
    <t>Hloubení jam pro výsadbu dřevin strojně v rovině nebo ve svahu do 1:5 objem jamky do 0,20 m3</t>
  </si>
  <si>
    <t>kus</t>
  </si>
  <si>
    <t>9545,0/10000*8000</t>
  </si>
  <si>
    <t>184102211</t>
  </si>
  <si>
    <t>Výsadba dřevin bez balu v do 1 m do jamky se zalitím v rovině a svahu do 1:5</t>
  </si>
  <si>
    <t>9</t>
  </si>
  <si>
    <t>02650300</t>
  </si>
  <si>
    <t>Dub zimní /Quercus petraea/, 25-35cm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</si>
</sst>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18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5" fillId="4" borderId="0" xfId="0" applyFont="1" applyFill="1" applyAlignment="1">
      <alignment horizontal="left" vertical="center"/>
    </xf>
    <xf numFmtId="0" fontId="0" fillId="4" borderId="0" xfId="0" applyFont="1" applyFill="1" applyAlignment="1" applyProtection="1">
      <alignment vertical="center"/>
      <protection locked="0"/>
    </xf>
    <xf numFmtId="0" fontId="15" fillId="4" borderId="0" xfId="0" applyFont="1" applyFill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 applyProtection="1">
      <alignment vertical="center"/>
      <protection locked="0"/>
    </xf>
    <xf numFmtId="4" fontId="5" fillId="0" borderId="19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 applyProtection="1">
      <alignment vertical="center"/>
      <protection locked="0"/>
    </xf>
    <xf numFmtId="4" fontId="6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15" fillId="4" borderId="18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7" fillId="0" borderId="0" xfId="0" applyNumberFormat="1" applyFont="1" applyAlignment="1"/>
    <xf numFmtId="166" fontId="20" fillId="0" borderId="12" xfId="0" applyNumberFormat="1" applyFont="1" applyBorder="1" applyAlignment="1"/>
    <xf numFmtId="166" fontId="20" fillId="0" borderId="13" xfId="0" applyNumberFormat="1" applyFont="1" applyBorder="1" applyAlignment="1"/>
    <xf numFmtId="4" fontId="21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49" fontId="15" fillId="0" borderId="20" xfId="0" applyNumberFormat="1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167" fontId="15" fillId="0" borderId="20" xfId="0" applyNumberFormat="1" applyFont="1" applyBorder="1" applyAlignment="1" applyProtection="1">
      <alignment vertical="center"/>
      <protection locked="0"/>
    </xf>
    <xf numFmtId="4" fontId="15" fillId="3" borderId="20" xfId="0" applyNumberFormat="1" applyFont="1" applyFill="1" applyBorder="1" applyAlignment="1" applyProtection="1">
      <alignment vertical="center"/>
      <protection locked="0"/>
    </xf>
    <xf numFmtId="4" fontId="15" fillId="0" borderId="20" xfId="0" applyNumberFormat="1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16" fillId="3" borderId="14" xfId="0" applyFont="1" applyFill="1" applyBorder="1" applyAlignment="1" applyProtection="1">
      <alignment horizontal="left" vertical="center"/>
      <protection locked="0"/>
    </xf>
    <xf numFmtId="0" fontId="16" fillId="0" borderId="0" xfId="0" applyFont="1" applyBorder="1" applyAlignment="1">
      <alignment horizontal="center" vertical="center"/>
    </xf>
    <xf numFmtId="166" fontId="16" fillId="0" borderId="0" xfId="0" applyNumberFormat="1" applyFont="1" applyBorder="1" applyAlignment="1">
      <alignment vertical="center"/>
    </xf>
    <xf numFmtId="166" fontId="16" fillId="0" borderId="15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3" fillId="0" borderId="20" xfId="0" applyFont="1" applyBorder="1" applyAlignment="1" applyProtection="1">
      <alignment horizontal="center" vertical="center"/>
      <protection locked="0"/>
    </xf>
    <xf numFmtId="49" fontId="23" fillId="0" borderId="20" xfId="0" applyNumberFormat="1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167" fontId="23" fillId="0" borderId="20" xfId="0" applyNumberFormat="1" applyFont="1" applyBorder="1" applyAlignment="1" applyProtection="1">
      <alignment vertical="center"/>
      <protection locked="0"/>
    </xf>
    <xf numFmtId="4" fontId="23" fillId="3" borderId="20" xfId="0" applyNumberFormat="1" applyFont="1" applyFill="1" applyBorder="1" applyAlignment="1" applyProtection="1">
      <alignment vertical="center"/>
      <protection locked="0"/>
    </xf>
    <xf numFmtId="4" fontId="23" fillId="0" borderId="20" xfId="0" applyNumberFormat="1" applyFont="1" applyBorder="1" applyAlignment="1" applyProtection="1">
      <alignment vertical="center"/>
      <protection locked="0"/>
    </xf>
    <xf numFmtId="0" fontId="15" fillId="0" borderId="20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 wrapText="1"/>
    </xf>
    <xf numFmtId="167" fontId="15" fillId="0" borderId="20" xfId="0" applyNumberFormat="1" applyFont="1" applyBorder="1" applyAlignment="1">
      <alignment vertical="center"/>
    </xf>
    <xf numFmtId="4" fontId="15" fillId="0" borderId="20" xfId="0" applyNumberFormat="1" applyFont="1" applyBorder="1" applyAlignment="1">
      <alignment vertical="center"/>
    </xf>
    <xf numFmtId="0" fontId="23" fillId="0" borderId="20" xfId="0" applyFont="1" applyBorder="1" applyAlignment="1">
      <alignment horizontal="center" vertical="center"/>
    </xf>
    <xf numFmtId="49" fontId="23" fillId="0" borderId="20" xfId="0" applyNumberFormat="1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167" fontId="23" fillId="0" borderId="20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39"/>
  <sheetViews>
    <sheetView showGridLines="0" tabSelected="1" workbookViewId="0">
      <selection activeCell="I116" sqref="I116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60.83203125" style="1" customWidth="1"/>
    <col min="7" max="7" width="7" style="1" customWidth="1"/>
    <col min="8" max="8" width="11.5" style="1" customWidth="1"/>
    <col min="9" max="9" width="20.1640625" style="4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I2" s="43"/>
      <c r="L2" s="164" t="s">
        <v>3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0" t="s">
        <v>2</v>
      </c>
    </row>
    <row r="3" spans="1:46" s="1" customFormat="1" ht="6.95" customHeight="1" x14ac:dyDescent="0.2">
      <c r="B3" s="11"/>
      <c r="C3" s="12"/>
      <c r="D3" s="12"/>
      <c r="E3" s="12"/>
      <c r="F3" s="12"/>
      <c r="G3" s="12"/>
      <c r="H3" s="12"/>
      <c r="I3" s="44"/>
      <c r="J3" s="12"/>
      <c r="K3" s="12"/>
      <c r="L3" s="13"/>
      <c r="AT3" s="10" t="s">
        <v>48</v>
      </c>
    </row>
    <row r="4" spans="1:46" s="1" customFormat="1" ht="24.95" customHeight="1" x14ac:dyDescent="0.2">
      <c r="B4" s="13"/>
      <c r="D4" s="14" t="s">
        <v>49</v>
      </c>
      <c r="I4" s="43"/>
      <c r="L4" s="13"/>
      <c r="M4" s="45" t="s">
        <v>4</v>
      </c>
      <c r="AT4" s="10" t="s">
        <v>1</v>
      </c>
    </row>
    <row r="5" spans="1:46" s="1" customFormat="1" ht="6.95" customHeight="1" x14ac:dyDescent="0.2">
      <c r="B5" s="13"/>
      <c r="I5" s="43"/>
      <c r="L5" s="13"/>
    </row>
    <row r="6" spans="1:46" s="2" customFormat="1" ht="12" customHeight="1" x14ac:dyDescent="0.2">
      <c r="A6" s="19"/>
      <c r="B6" s="20"/>
      <c r="C6" s="19"/>
      <c r="D6" s="16" t="s">
        <v>5</v>
      </c>
      <c r="E6" s="19"/>
      <c r="F6" s="19"/>
      <c r="G6" s="19"/>
      <c r="H6" s="19"/>
      <c r="I6" s="46"/>
      <c r="J6" s="19"/>
      <c r="K6" s="19"/>
      <c r="L6" s="23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46" s="2" customFormat="1" ht="16.5" customHeight="1" x14ac:dyDescent="0.2">
      <c r="A7" s="19"/>
      <c r="B7" s="20"/>
      <c r="C7" s="19"/>
      <c r="D7" s="19"/>
      <c r="E7" s="162" t="s">
        <v>6</v>
      </c>
      <c r="F7" s="163"/>
      <c r="G7" s="163"/>
      <c r="H7" s="163"/>
      <c r="I7" s="46"/>
      <c r="J7" s="19"/>
      <c r="K7" s="19"/>
      <c r="L7" s="23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46" s="2" customFormat="1" x14ac:dyDescent="0.2">
      <c r="A8" s="19"/>
      <c r="B8" s="20"/>
      <c r="C8" s="19"/>
      <c r="D8" s="19"/>
      <c r="E8" s="19"/>
      <c r="F8" s="19"/>
      <c r="G8" s="19"/>
      <c r="H8" s="19"/>
      <c r="I8" s="46"/>
      <c r="J8" s="19"/>
      <c r="K8" s="19"/>
      <c r="L8" s="23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46" s="2" customFormat="1" ht="12" customHeight="1" x14ac:dyDescent="0.2">
      <c r="A9" s="19"/>
      <c r="B9" s="20"/>
      <c r="C9" s="19"/>
      <c r="D9" s="16" t="s">
        <v>7</v>
      </c>
      <c r="E9" s="19"/>
      <c r="F9" s="15" t="s">
        <v>0</v>
      </c>
      <c r="G9" s="19"/>
      <c r="H9" s="19"/>
      <c r="I9" s="47" t="s">
        <v>8</v>
      </c>
      <c r="J9" s="15" t="s">
        <v>0</v>
      </c>
      <c r="K9" s="19"/>
      <c r="L9" s="23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46" s="2" customFormat="1" ht="12" customHeight="1" x14ac:dyDescent="0.2">
      <c r="A10" s="19"/>
      <c r="B10" s="20"/>
      <c r="C10" s="19"/>
      <c r="D10" s="16" t="s">
        <v>9</v>
      </c>
      <c r="E10" s="19"/>
      <c r="F10" s="15" t="s">
        <v>10</v>
      </c>
      <c r="G10" s="19"/>
      <c r="H10" s="19"/>
      <c r="I10" s="47" t="s">
        <v>11</v>
      </c>
      <c r="J10" s="32"/>
      <c r="K10" s="19"/>
      <c r="L10" s="23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46" s="2" customFormat="1" ht="10.9" customHeight="1" x14ac:dyDescent="0.2">
      <c r="A11" s="19"/>
      <c r="B11" s="20"/>
      <c r="C11" s="19"/>
      <c r="D11" s="19"/>
      <c r="E11" s="19"/>
      <c r="F11" s="19"/>
      <c r="G11" s="19"/>
      <c r="H11" s="19"/>
      <c r="I11" s="46"/>
      <c r="J11" s="19"/>
      <c r="K11" s="19"/>
      <c r="L11" s="23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46" s="2" customFormat="1" ht="12" customHeight="1" x14ac:dyDescent="0.2">
      <c r="A12" s="19"/>
      <c r="B12" s="20"/>
      <c r="C12" s="19"/>
      <c r="D12" s="16" t="s">
        <v>12</v>
      </c>
      <c r="E12" s="19"/>
      <c r="F12" s="19"/>
      <c r="G12" s="19"/>
      <c r="H12" s="19"/>
      <c r="I12" s="47" t="s">
        <v>13</v>
      </c>
      <c r="J12" s="15"/>
      <c r="K12" s="19"/>
      <c r="L12" s="23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46" s="2" customFormat="1" ht="18" customHeight="1" x14ac:dyDescent="0.2">
      <c r="A13" s="19"/>
      <c r="B13" s="20"/>
      <c r="C13" s="19"/>
      <c r="D13" s="19"/>
      <c r="E13" s="15"/>
      <c r="F13" s="19"/>
      <c r="G13" s="19"/>
      <c r="H13" s="19"/>
      <c r="I13" s="47" t="s">
        <v>14</v>
      </c>
      <c r="J13" s="15"/>
      <c r="K13" s="19"/>
      <c r="L13" s="23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46" s="2" customFormat="1" ht="6.95" customHeight="1" x14ac:dyDescent="0.2">
      <c r="A14" s="19"/>
      <c r="B14" s="20"/>
      <c r="C14" s="19"/>
      <c r="D14" s="19"/>
      <c r="E14" s="19"/>
      <c r="F14" s="19"/>
      <c r="G14" s="19"/>
      <c r="H14" s="19"/>
      <c r="I14" s="46"/>
      <c r="J14" s="19"/>
      <c r="K14" s="19"/>
      <c r="L14" s="23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46" s="2" customFormat="1" ht="12" customHeight="1" x14ac:dyDescent="0.2">
      <c r="A15" s="19"/>
      <c r="B15" s="20"/>
      <c r="C15" s="19"/>
      <c r="D15" s="16" t="s">
        <v>15</v>
      </c>
      <c r="E15" s="19"/>
      <c r="F15" s="19"/>
      <c r="G15" s="19"/>
      <c r="H15" s="19"/>
      <c r="I15" s="47" t="s">
        <v>13</v>
      </c>
      <c r="J15" s="17"/>
      <c r="K15" s="19"/>
      <c r="L15" s="23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46" s="2" customFormat="1" ht="18" customHeight="1" x14ac:dyDescent="0.2">
      <c r="A16" s="19"/>
      <c r="B16" s="20"/>
      <c r="C16" s="19"/>
      <c r="D16" s="19"/>
      <c r="E16" s="166"/>
      <c r="F16" s="167"/>
      <c r="G16" s="167"/>
      <c r="H16" s="167"/>
      <c r="I16" s="47" t="s">
        <v>14</v>
      </c>
      <c r="J16" s="17"/>
      <c r="K16" s="19"/>
      <c r="L16" s="23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2" customFormat="1" ht="6.95" customHeight="1" x14ac:dyDescent="0.2">
      <c r="A17" s="19"/>
      <c r="B17" s="20"/>
      <c r="C17" s="19"/>
      <c r="D17" s="19"/>
      <c r="E17" s="19"/>
      <c r="F17" s="19"/>
      <c r="G17" s="19"/>
      <c r="H17" s="19"/>
      <c r="I17" s="46"/>
      <c r="J17" s="19"/>
      <c r="K17" s="19"/>
      <c r="L17" s="23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2" customFormat="1" ht="12" customHeight="1" x14ac:dyDescent="0.2">
      <c r="A18" s="19"/>
      <c r="B18" s="20"/>
      <c r="C18" s="19"/>
      <c r="D18" s="16" t="s">
        <v>16</v>
      </c>
      <c r="E18" s="19"/>
      <c r="F18" s="19"/>
      <c r="G18" s="19"/>
      <c r="H18" s="19"/>
      <c r="I18" s="47" t="s">
        <v>13</v>
      </c>
      <c r="J18" s="15" t="s">
        <v>17</v>
      </c>
      <c r="K18" s="19"/>
      <c r="L18" s="23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2" customFormat="1" ht="18" customHeight="1" x14ac:dyDescent="0.2">
      <c r="A19" s="19"/>
      <c r="B19" s="20"/>
      <c r="C19" s="19"/>
      <c r="D19" s="19"/>
      <c r="E19" s="15" t="s">
        <v>18</v>
      </c>
      <c r="F19" s="19"/>
      <c r="G19" s="19"/>
      <c r="H19" s="19"/>
      <c r="I19" s="47" t="s">
        <v>14</v>
      </c>
      <c r="J19" s="15" t="s">
        <v>19</v>
      </c>
      <c r="K19" s="19"/>
      <c r="L19" s="23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2" customFormat="1" ht="6.95" customHeight="1" x14ac:dyDescent="0.2">
      <c r="A20" s="19"/>
      <c r="B20" s="20"/>
      <c r="C20" s="19"/>
      <c r="D20" s="19"/>
      <c r="E20" s="19"/>
      <c r="F20" s="19"/>
      <c r="G20" s="19"/>
      <c r="H20" s="19"/>
      <c r="I20" s="46"/>
      <c r="J20" s="19"/>
      <c r="K20" s="19"/>
      <c r="L20" s="23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2" customFormat="1" ht="12" customHeight="1" x14ac:dyDescent="0.2">
      <c r="A21" s="19"/>
      <c r="B21" s="20"/>
      <c r="C21" s="19"/>
      <c r="D21" s="16" t="s">
        <v>21</v>
      </c>
      <c r="E21" s="19"/>
      <c r="F21" s="19"/>
      <c r="G21" s="19"/>
      <c r="H21" s="19"/>
      <c r="I21" s="47" t="s">
        <v>13</v>
      </c>
      <c r="J21" s="15"/>
      <c r="K21" s="19"/>
      <c r="L21" s="23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2" customFormat="1" ht="18" customHeight="1" x14ac:dyDescent="0.2">
      <c r="A22" s="19"/>
      <c r="B22" s="20"/>
      <c r="C22" s="19"/>
      <c r="D22" s="19"/>
      <c r="E22" s="15"/>
      <c r="F22" s="19"/>
      <c r="G22" s="19"/>
      <c r="H22" s="19"/>
      <c r="I22" s="47" t="s">
        <v>14</v>
      </c>
      <c r="J22" s="15"/>
      <c r="K22" s="19"/>
      <c r="L22" s="23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2" customFormat="1" ht="6.95" customHeight="1" x14ac:dyDescent="0.2">
      <c r="A23" s="19"/>
      <c r="B23" s="20"/>
      <c r="C23" s="19"/>
      <c r="D23" s="19"/>
      <c r="E23" s="19"/>
      <c r="F23" s="19"/>
      <c r="G23" s="19"/>
      <c r="H23" s="19"/>
      <c r="I23" s="46"/>
      <c r="J23" s="19"/>
      <c r="K23" s="19"/>
      <c r="L23" s="23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2" customFormat="1" ht="12" customHeight="1" x14ac:dyDescent="0.2">
      <c r="A24" s="19"/>
      <c r="B24" s="20"/>
      <c r="C24" s="19"/>
      <c r="D24" s="16" t="s">
        <v>22</v>
      </c>
      <c r="E24" s="19"/>
      <c r="F24" s="19"/>
      <c r="G24" s="19"/>
      <c r="H24" s="19"/>
      <c r="I24" s="46"/>
      <c r="J24" s="19"/>
      <c r="K24" s="19"/>
      <c r="L24" s="23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3" customFormat="1" ht="16.5" customHeight="1" x14ac:dyDescent="0.2">
      <c r="A25" s="48"/>
      <c r="B25" s="49"/>
      <c r="C25" s="48"/>
      <c r="D25" s="48"/>
      <c r="E25" s="168" t="s">
        <v>0</v>
      </c>
      <c r="F25" s="168"/>
      <c r="G25" s="168"/>
      <c r="H25" s="168"/>
      <c r="I25" s="50"/>
      <c r="J25" s="48"/>
      <c r="K25" s="48"/>
      <c r="L25" s="51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1" s="2" customFormat="1" ht="6.95" customHeight="1" x14ac:dyDescent="0.2">
      <c r="A26" s="19"/>
      <c r="B26" s="20"/>
      <c r="C26" s="19"/>
      <c r="D26" s="19"/>
      <c r="E26" s="19"/>
      <c r="F26" s="19"/>
      <c r="G26" s="19"/>
      <c r="H26" s="19"/>
      <c r="I26" s="46"/>
      <c r="J26" s="19"/>
      <c r="K26" s="19"/>
      <c r="L26" s="23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2" customFormat="1" ht="6.95" customHeight="1" x14ac:dyDescent="0.2">
      <c r="A27" s="19"/>
      <c r="B27" s="20"/>
      <c r="C27" s="19"/>
      <c r="D27" s="40"/>
      <c r="E27" s="40"/>
      <c r="F27" s="40"/>
      <c r="G27" s="40"/>
      <c r="H27" s="40"/>
      <c r="I27" s="52"/>
      <c r="J27" s="40"/>
      <c r="K27" s="40"/>
      <c r="L27" s="23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s="2" customFormat="1" ht="25.35" customHeight="1" x14ac:dyDescent="0.2">
      <c r="A28" s="19"/>
      <c r="B28" s="20"/>
      <c r="C28" s="19"/>
      <c r="D28" s="53" t="s">
        <v>23</v>
      </c>
      <c r="E28" s="19"/>
      <c r="F28" s="19"/>
      <c r="G28" s="19"/>
      <c r="H28" s="19"/>
      <c r="I28" s="46"/>
      <c r="J28" s="42">
        <f>ROUND(J115, 2)</f>
        <v>0</v>
      </c>
      <c r="K28" s="19"/>
      <c r="L28" s="23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2" customFormat="1" ht="6.95" customHeight="1" x14ac:dyDescent="0.2">
      <c r="A29" s="19"/>
      <c r="B29" s="20"/>
      <c r="C29" s="19"/>
      <c r="D29" s="40"/>
      <c r="E29" s="40"/>
      <c r="F29" s="40"/>
      <c r="G29" s="40"/>
      <c r="H29" s="40"/>
      <c r="I29" s="52"/>
      <c r="J29" s="40"/>
      <c r="K29" s="40"/>
      <c r="L29" s="23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s="2" customFormat="1" ht="14.45" customHeight="1" x14ac:dyDescent="0.2">
      <c r="A30" s="19"/>
      <c r="B30" s="20"/>
      <c r="C30" s="19"/>
      <c r="D30" s="19"/>
      <c r="E30" s="19"/>
      <c r="F30" s="22" t="s">
        <v>25</v>
      </c>
      <c r="G30" s="19"/>
      <c r="H30" s="19"/>
      <c r="I30" s="54" t="s">
        <v>24</v>
      </c>
      <c r="J30" s="22" t="s">
        <v>26</v>
      </c>
      <c r="K30" s="19"/>
      <c r="L30" s="23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2" customFormat="1" ht="14.45" customHeight="1" x14ac:dyDescent="0.2">
      <c r="A31" s="19"/>
      <c r="B31" s="20"/>
      <c r="C31" s="19"/>
      <c r="D31" s="55" t="s">
        <v>27</v>
      </c>
      <c r="E31" s="16" t="s">
        <v>28</v>
      </c>
      <c r="F31" s="56">
        <f>ROUND((SUM(BE115:BE131)),  2)</f>
        <v>0</v>
      </c>
      <c r="G31" s="19"/>
      <c r="H31" s="19"/>
      <c r="I31" s="57">
        <v>0.21</v>
      </c>
      <c r="J31" s="56">
        <f>ROUND(((SUM(BE115:BE131))*I31),  2)</f>
        <v>0</v>
      </c>
      <c r="K31" s="19"/>
      <c r="L31" s="23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2" customFormat="1" ht="14.45" customHeight="1" x14ac:dyDescent="0.2">
      <c r="A32" s="19"/>
      <c r="B32" s="20"/>
      <c r="C32" s="19"/>
      <c r="D32" s="19"/>
      <c r="E32" s="16" t="s">
        <v>29</v>
      </c>
      <c r="F32" s="56">
        <f>ROUND((SUM(BF115:BF131)),  2)</f>
        <v>0</v>
      </c>
      <c r="G32" s="19"/>
      <c r="H32" s="19"/>
      <c r="I32" s="57">
        <v>0.15</v>
      </c>
      <c r="J32" s="56">
        <f>ROUND(((SUM(BF115:BF131))*I32),  2)</f>
        <v>0</v>
      </c>
      <c r="K32" s="19"/>
      <c r="L32" s="23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2" customFormat="1" ht="14.45" hidden="1" customHeight="1" x14ac:dyDescent="0.2">
      <c r="A33" s="19"/>
      <c r="B33" s="20"/>
      <c r="C33" s="19"/>
      <c r="D33" s="19"/>
      <c r="E33" s="16" t="s">
        <v>30</v>
      </c>
      <c r="F33" s="56">
        <f>ROUND((SUM(BG115:BG131)),  2)</f>
        <v>0</v>
      </c>
      <c r="G33" s="19"/>
      <c r="H33" s="19"/>
      <c r="I33" s="57">
        <v>0.21</v>
      </c>
      <c r="J33" s="56">
        <f>0</f>
        <v>0</v>
      </c>
      <c r="K33" s="19"/>
      <c r="L33" s="23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2" customFormat="1" ht="14.45" hidden="1" customHeight="1" x14ac:dyDescent="0.2">
      <c r="A34" s="19"/>
      <c r="B34" s="20"/>
      <c r="C34" s="19"/>
      <c r="D34" s="19"/>
      <c r="E34" s="16" t="s">
        <v>31</v>
      </c>
      <c r="F34" s="56">
        <f>ROUND((SUM(BH115:BH131)),  2)</f>
        <v>0</v>
      </c>
      <c r="G34" s="19"/>
      <c r="H34" s="19"/>
      <c r="I34" s="57">
        <v>0.15</v>
      </c>
      <c r="J34" s="56">
        <f>0</f>
        <v>0</v>
      </c>
      <c r="K34" s="19"/>
      <c r="L34" s="23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2" customFormat="1" ht="14.45" hidden="1" customHeight="1" x14ac:dyDescent="0.2">
      <c r="A35" s="19"/>
      <c r="B35" s="20"/>
      <c r="C35" s="19"/>
      <c r="D35" s="19"/>
      <c r="E35" s="16" t="s">
        <v>32</v>
      </c>
      <c r="F35" s="56">
        <f>ROUND((SUM(BI115:BI131)),  2)</f>
        <v>0</v>
      </c>
      <c r="G35" s="19"/>
      <c r="H35" s="19"/>
      <c r="I35" s="57">
        <v>0</v>
      </c>
      <c r="J35" s="56">
        <f>0</f>
        <v>0</v>
      </c>
      <c r="K35" s="19"/>
      <c r="L35" s="23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2" customFormat="1" ht="6.95" customHeight="1" x14ac:dyDescent="0.2">
      <c r="A36" s="19"/>
      <c r="B36" s="20"/>
      <c r="C36" s="19"/>
      <c r="D36" s="19"/>
      <c r="E36" s="19"/>
      <c r="F36" s="19"/>
      <c r="G36" s="19"/>
      <c r="H36" s="19"/>
      <c r="I36" s="46"/>
      <c r="J36" s="19"/>
      <c r="K36" s="19"/>
      <c r="L36" s="23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2" customFormat="1" ht="25.35" customHeight="1" x14ac:dyDescent="0.2">
      <c r="A37" s="19"/>
      <c r="B37" s="20"/>
      <c r="C37" s="58"/>
      <c r="D37" s="59" t="s">
        <v>33</v>
      </c>
      <c r="E37" s="35"/>
      <c r="F37" s="35"/>
      <c r="G37" s="60" t="s">
        <v>34</v>
      </c>
      <c r="H37" s="61" t="s">
        <v>35</v>
      </c>
      <c r="I37" s="62"/>
      <c r="J37" s="63">
        <f>SUM(J28:J35)</f>
        <v>0</v>
      </c>
      <c r="K37" s="64"/>
      <c r="L37" s="23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2" customFormat="1" ht="14.45" customHeight="1" x14ac:dyDescent="0.2">
      <c r="A38" s="19"/>
      <c r="B38" s="20"/>
      <c r="C38" s="19"/>
      <c r="D38" s="19"/>
      <c r="E38" s="19"/>
      <c r="F38" s="19"/>
      <c r="G38" s="19"/>
      <c r="H38" s="19"/>
      <c r="I38" s="46"/>
      <c r="J38" s="19"/>
      <c r="K38" s="19"/>
      <c r="L38" s="23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1" customFormat="1" ht="14.45" customHeight="1" x14ac:dyDescent="0.2">
      <c r="B39" s="13"/>
      <c r="I39" s="43"/>
      <c r="L39" s="13"/>
    </row>
    <row r="40" spans="1:31" s="1" customFormat="1" ht="14.45" customHeight="1" x14ac:dyDescent="0.2">
      <c r="B40" s="13"/>
      <c r="I40" s="43"/>
      <c r="L40" s="13"/>
    </row>
    <row r="41" spans="1:31" s="1" customFormat="1" ht="14.45" customHeight="1" x14ac:dyDescent="0.2">
      <c r="B41" s="13"/>
      <c r="I41" s="43"/>
      <c r="L41" s="13"/>
    </row>
    <row r="42" spans="1:31" s="1" customFormat="1" ht="14.45" customHeight="1" x14ac:dyDescent="0.2">
      <c r="B42" s="13"/>
      <c r="I42" s="43"/>
      <c r="L42" s="13"/>
    </row>
    <row r="43" spans="1:31" s="1" customFormat="1" ht="14.45" customHeight="1" x14ac:dyDescent="0.2">
      <c r="B43" s="13"/>
      <c r="I43" s="43"/>
      <c r="L43" s="13"/>
    </row>
    <row r="44" spans="1:31" s="1" customFormat="1" ht="14.45" customHeight="1" x14ac:dyDescent="0.2">
      <c r="B44" s="13"/>
      <c r="I44" s="43"/>
      <c r="L44" s="13"/>
    </row>
    <row r="45" spans="1:31" s="1" customFormat="1" ht="14.45" customHeight="1" x14ac:dyDescent="0.2">
      <c r="B45" s="13"/>
      <c r="I45" s="43"/>
      <c r="L45" s="13"/>
    </row>
    <row r="46" spans="1:31" s="1" customFormat="1" ht="14.45" customHeight="1" x14ac:dyDescent="0.2">
      <c r="B46" s="13"/>
      <c r="I46" s="43"/>
      <c r="L46" s="13"/>
    </row>
    <row r="47" spans="1:31" s="1" customFormat="1" ht="14.45" customHeight="1" x14ac:dyDescent="0.2">
      <c r="B47" s="13"/>
      <c r="I47" s="43"/>
      <c r="L47" s="13"/>
    </row>
    <row r="48" spans="1:31" s="1" customFormat="1" ht="14.45" customHeight="1" x14ac:dyDescent="0.2">
      <c r="B48" s="13"/>
      <c r="I48" s="43"/>
      <c r="L48" s="13"/>
    </row>
    <row r="49" spans="1:31" s="1" customFormat="1" ht="14.45" customHeight="1" x14ac:dyDescent="0.2">
      <c r="B49" s="13"/>
      <c r="I49" s="43"/>
      <c r="L49" s="13"/>
    </row>
    <row r="50" spans="1:31" s="2" customFormat="1" ht="14.45" customHeight="1" x14ac:dyDescent="0.2">
      <c r="B50" s="23"/>
      <c r="D50" s="24" t="s">
        <v>36</v>
      </c>
      <c r="E50" s="25"/>
      <c r="F50" s="25"/>
      <c r="G50" s="24" t="s">
        <v>37</v>
      </c>
      <c r="H50" s="25"/>
      <c r="I50" s="65"/>
      <c r="J50" s="25"/>
      <c r="K50" s="25"/>
      <c r="L50" s="23"/>
    </row>
    <row r="51" spans="1:31" x14ac:dyDescent="0.2">
      <c r="B51" s="13"/>
      <c r="L51" s="13"/>
    </row>
    <row r="52" spans="1:31" x14ac:dyDescent="0.2">
      <c r="B52" s="13"/>
      <c r="L52" s="13"/>
    </row>
    <row r="53" spans="1:31" x14ac:dyDescent="0.2">
      <c r="B53" s="13"/>
      <c r="L53" s="13"/>
    </row>
    <row r="54" spans="1:31" x14ac:dyDescent="0.2">
      <c r="B54" s="13"/>
      <c r="L54" s="13"/>
    </row>
    <row r="55" spans="1:31" x14ac:dyDescent="0.2">
      <c r="B55" s="13"/>
      <c r="L55" s="13"/>
    </row>
    <row r="56" spans="1:31" x14ac:dyDescent="0.2">
      <c r="B56" s="13"/>
      <c r="L56" s="13"/>
    </row>
    <row r="57" spans="1:31" x14ac:dyDescent="0.2">
      <c r="B57" s="13"/>
      <c r="L57" s="13"/>
    </row>
    <row r="58" spans="1:31" x14ac:dyDescent="0.2">
      <c r="B58" s="13"/>
      <c r="L58" s="13"/>
    </row>
    <row r="59" spans="1:31" x14ac:dyDescent="0.2">
      <c r="B59" s="13"/>
      <c r="L59" s="13"/>
    </row>
    <row r="60" spans="1:31" x14ac:dyDescent="0.2">
      <c r="B60" s="13"/>
      <c r="L60" s="13"/>
    </row>
    <row r="61" spans="1:31" s="2" customFormat="1" ht="12.75" x14ac:dyDescent="0.2">
      <c r="A61" s="19"/>
      <c r="B61" s="20"/>
      <c r="C61" s="19"/>
      <c r="D61" s="26" t="s">
        <v>38</v>
      </c>
      <c r="E61" s="21"/>
      <c r="F61" s="66" t="s">
        <v>39</v>
      </c>
      <c r="G61" s="26" t="s">
        <v>38</v>
      </c>
      <c r="H61" s="21"/>
      <c r="I61" s="67"/>
      <c r="J61" s="68" t="s">
        <v>39</v>
      </c>
      <c r="K61" s="21"/>
      <c r="L61" s="23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x14ac:dyDescent="0.2">
      <c r="B62" s="13"/>
      <c r="L62" s="13"/>
    </row>
    <row r="63" spans="1:31" x14ac:dyDescent="0.2">
      <c r="B63" s="13"/>
      <c r="L63" s="13"/>
    </row>
    <row r="64" spans="1:31" x14ac:dyDescent="0.2">
      <c r="B64" s="13"/>
      <c r="L64" s="13"/>
    </row>
    <row r="65" spans="1:31" s="2" customFormat="1" ht="12.75" x14ac:dyDescent="0.2">
      <c r="A65" s="19"/>
      <c r="B65" s="20"/>
      <c r="C65" s="19"/>
      <c r="D65" s="24" t="s">
        <v>40</v>
      </c>
      <c r="E65" s="27"/>
      <c r="F65" s="27"/>
      <c r="G65" s="24" t="s">
        <v>41</v>
      </c>
      <c r="H65" s="27"/>
      <c r="I65" s="69"/>
      <c r="J65" s="27"/>
      <c r="K65" s="27"/>
      <c r="L65" s="23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x14ac:dyDescent="0.2">
      <c r="B66" s="13"/>
      <c r="L66" s="13"/>
    </row>
    <row r="67" spans="1:31" x14ac:dyDescent="0.2">
      <c r="B67" s="13"/>
      <c r="L67" s="13"/>
    </row>
    <row r="68" spans="1:31" x14ac:dyDescent="0.2">
      <c r="B68" s="13"/>
      <c r="L68" s="13"/>
    </row>
    <row r="69" spans="1:31" x14ac:dyDescent="0.2">
      <c r="B69" s="13"/>
      <c r="L69" s="13"/>
    </row>
    <row r="70" spans="1:31" x14ac:dyDescent="0.2">
      <c r="B70" s="13"/>
      <c r="L70" s="13"/>
    </row>
    <row r="71" spans="1:31" x14ac:dyDescent="0.2">
      <c r="B71" s="13"/>
      <c r="L71" s="13"/>
    </row>
    <row r="72" spans="1:31" x14ac:dyDescent="0.2">
      <c r="B72" s="13"/>
      <c r="L72" s="13"/>
    </row>
    <row r="73" spans="1:31" x14ac:dyDescent="0.2">
      <c r="B73" s="13"/>
      <c r="L73" s="13"/>
    </row>
    <row r="74" spans="1:31" x14ac:dyDescent="0.2">
      <c r="B74" s="13"/>
      <c r="L74" s="13"/>
    </row>
    <row r="75" spans="1:31" x14ac:dyDescent="0.2">
      <c r="B75" s="13"/>
      <c r="L75" s="13"/>
    </row>
    <row r="76" spans="1:31" s="2" customFormat="1" ht="12.75" x14ac:dyDescent="0.2">
      <c r="A76" s="19"/>
      <c r="B76" s="20"/>
      <c r="C76" s="19"/>
      <c r="D76" s="26" t="s">
        <v>38</v>
      </c>
      <c r="E76" s="21"/>
      <c r="F76" s="66" t="s">
        <v>39</v>
      </c>
      <c r="G76" s="26" t="s">
        <v>38</v>
      </c>
      <c r="H76" s="21"/>
      <c r="I76" s="67"/>
      <c r="J76" s="68" t="s">
        <v>39</v>
      </c>
      <c r="K76" s="21"/>
      <c r="L76" s="23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2" customFormat="1" ht="14.45" customHeight="1" x14ac:dyDescent="0.2">
      <c r="A77" s="19"/>
      <c r="B77" s="28"/>
      <c r="C77" s="29"/>
      <c r="D77" s="29"/>
      <c r="E77" s="29"/>
      <c r="F77" s="29"/>
      <c r="G77" s="29"/>
      <c r="H77" s="29"/>
      <c r="I77" s="70"/>
      <c r="J77" s="29"/>
      <c r="K77" s="29"/>
      <c r="L77" s="23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pans="1:47" s="2" customFormat="1" ht="6.95" customHeight="1" x14ac:dyDescent="0.2">
      <c r="A81" s="19"/>
      <c r="B81" s="30"/>
      <c r="C81" s="31"/>
      <c r="D81" s="31"/>
      <c r="E81" s="31"/>
      <c r="F81" s="31"/>
      <c r="G81" s="31"/>
      <c r="H81" s="31"/>
      <c r="I81" s="71"/>
      <c r="J81" s="31"/>
      <c r="K81" s="31"/>
      <c r="L81" s="23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47" s="2" customFormat="1" ht="24.95" customHeight="1" x14ac:dyDescent="0.2">
      <c r="A82" s="19"/>
      <c r="B82" s="20"/>
      <c r="C82" s="14" t="s">
        <v>50</v>
      </c>
      <c r="D82" s="19"/>
      <c r="E82" s="19"/>
      <c r="F82" s="19"/>
      <c r="G82" s="19"/>
      <c r="H82" s="19"/>
      <c r="I82" s="46"/>
      <c r="J82" s="19"/>
      <c r="K82" s="19"/>
      <c r="L82" s="23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47" s="2" customFormat="1" ht="6.95" customHeight="1" x14ac:dyDescent="0.2">
      <c r="A83" s="19"/>
      <c r="B83" s="20"/>
      <c r="C83" s="19"/>
      <c r="D83" s="19"/>
      <c r="E83" s="19"/>
      <c r="F83" s="19"/>
      <c r="G83" s="19"/>
      <c r="H83" s="19"/>
      <c r="I83" s="46"/>
      <c r="J83" s="19"/>
      <c r="K83" s="19"/>
      <c r="L83" s="23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47" s="2" customFormat="1" ht="12" customHeight="1" x14ac:dyDescent="0.2">
      <c r="A84" s="19"/>
      <c r="B84" s="20"/>
      <c r="C84" s="16" t="s">
        <v>5</v>
      </c>
      <c r="D84" s="19"/>
      <c r="E84" s="19"/>
      <c r="F84" s="19"/>
      <c r="G84" s="19"/>
      <c r="H84" s="19"/>
      <c r="I84" s="46"/>
      <c r="J84" s="19"/>
      <c r="K84" s="19"/>
      <c r="L84" s="23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47" s="2" customFormat="1" ht="16.5" customHeight="1" x14ac:dyDescent="0.2">
      <c r="A85" s="19"/>
      <c r="B85" s="20"/>
      <c r="C85" s="19"/>
      <c r="D85" s="19"/>
      <c r="E85" s="162" t="str">
        <f>E7</f>
        <v>Rekultivace bývalého písníku Měník</v>
      </c>
      <c r="F85" s="163"/>
      <c r="G85" s="163"/>
      <c r="H85" s="163"/>
      <c r="I85" s="46"/>
      <c r="J85" s="19"/>
      <c r="K85" s="19"/>
      <c r="L85" s="23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47" s="2" customFormat="1" ht="6.95" customHeight="1" x14ac:dyDescent="0.2">
      <c r="A86" s="19"/>
      <c r="B86" s="20"/>
      <c r="C86" s="19"/>
      <c r="D86" s="19"/>
      <c r="E86" s="19"/>
      <c r="F86" s="19"/>
      <c r="G86" s="19"/>
      <c r="H86" s="19"/>
      <c r="I86" s="46"/>
      <c r="J86" s="19"/>
      <c r="K86" s="19"/>
      <c r="L86" s="23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47" s="2" customFormat="1" ht="12" customHeight="1" x14ac:dyDescent="0.2">
      <c r="A87" s="19"/>
      <c r="B87" s="20"/>
      <c r="C87" s="16" t="s">
        <v>9</v>
      </c>
      <c r="D87" s="19"/>
      <c r="E87" s="19"/>
      <c r="F87" s="15" t="str">
        <f>F10</f>
        <v>Měník</v>
      </c>
      <c r="G87" s="19"/>
      <c r="H87" s="19"/>
      <c r="I87" s="47" t="s">
        <v>11</v>
      </c>
      <c r="J87" s="32" t="str">
        <f>IF(J10="","",J10)</f>
        <v/>
      </c>
      <c r="K87" s="19"/>
      <c r="L87" s="23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47" s="2" customFormat="1" ht="6.95" customHeight="1" x14ac:dyDescent="0.2">
      <c r="A88" s="19"/>
      <c r="B88" s="20"/>
      <c r="C88" s="19"/>
      <c r="D88" s="19"/>
      <c r="E88" s="19"/>
      <c r="F88" s="19"/>
      <c r="G88" s="19"/>
      <c r="H88" s="19"/>
      <c r="I88" s="46"/>
      <c r="J88" s="19"/>
      <c r="K88" s="19"/>
      <c r="L88" s="23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47" s="2" customFormat="1" ht="15.2" customHeight="1" x14ac:dyDescent="0.2">
      <c r="A89" s="19"/>
      <c r="B89" s="20"/>
      <c r="C89" s="16" t="s">
        <v>12</v>
      </c>
      <c r="D89" s="19"/>
      <c r="E89" s="19"/>
      <c r="F89" s="15">
        <f>E13</f>
        <v>0</v>
      </c>
      <c r="G89" s="19"/>
      <c r="H89" s="19"/>
      <c r="I89" s="47" t="s">
        <v>16</v>
      </c>
      <c r="J89" s="18" t="str">
        <f>E19</f>
        <v>DOBOSA, s.r.o.</v>
      </c>
      <c r="K89" s="19"/>
      <c r="L89" s="23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47" s="2" customFormat="1" ht="15.2" customHeight="1" x14ac:dyDescent="0.2">
      <c r="A90" s="19"/>
      <c r="B90" s="20"/>
      <c r="C90" s="16" t="s">
        <v>15</v>
      </c>
      <c r="D90" s="19"/>
      <c r="E90" s="19"/>
      <c r="F90" s="15" t="str">
        <f>IF(E16="","",E16)</f>
        <v/>
      </c>
      <c r="G90" s="19"/>
      <c r="H90" s="19"/>
      <c r="I90" s="47" t="s">
        <v>21</v>
      </c>
      <c r="J90" s="18">
        <f>E22</f>
        <v>0</v>
      </c>
      <c r="K90" s="19"/>
      <c r="L90" s="23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47" s="2" customFormat="1" ht="10.35" customHeight="1" x14ac:dyDescent="0.2">
      <c r="A91" s="19"/>
      <c r="B91" s="20"/>
      <c r="C91" s="19"/>
      <c r="D91" s="19"/>
      <c r="E91" s="19"/>
      <c r="F91" s="19"/>
      <c r="G91" s="19"/>
      <c r="H91" s="19"/>
      <c r="I91" s="46"/>
      <c r="J91" s="19"/>
      <c r="K91" s="19"/>
      <c r="L91" s="23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47" s="2" customFormat="1" ht="29.25" customHeight="1" x14ac:dyDescent="0.2">
      <c r="A92" s="19"/>
      <c r="B92" s="20"/>
      <c r="C92" s="72" t="s">
        <v>51</v>
      </c>
      <c r="D92" s="58"/>
      <c r="E92" s="58"/>
      <c r="F92" s="58"/>
      <c r="G92" s="58"/>
      <c r="H92" s="58"/>
      <c r="I92" s="73"/>
      <c r="J92" s="74" t="s">
        <v>52</v>
      </c>
      <c r="K92" s="58"/>
      <c r="L92" s="23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47" s="2" customFormat="1" ht="10.35" customHeight="1" x14ac:dyDescent="0.2">
      <c r="A93" s="19"/>
      <c r="B93" s="20"/>
      <c r="C93" s="19"/>
      <c r="D93" s="19"/>
      <c r="E93" s="19"/>
      <c r="F93" s="19"/>
      <c r="G93" s="19"/>
      <c r="H93" s="19"/>
      <c r="I93" s="46"/>
      <c r="J93" s="19"/>
      <c r="K93" s="19"/>
      <c r="L93" s="23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47" s="2" customFormat="1" ht="22.9" customHeight="1" x14ac:dyDescent="0.2">
      <c r="A94" s="19"/>
      <c r="B94" s="20"/>
      <c r="C94" s="75" t="s">
        <v>53</v>
      </c>
      <c r="D94" s="19"/>
      <c r="E94" s="19"/>
      <c r="F94" s="19"/>
      <c r="G94" s="19"/>
      <c r="H94" s="19"/>
      <c r="I94" s="46"/>
      <c r="J94" s="42">
        <f>J115</f>
        <v>0</v>
      </c>
      <c r="K94" s="19"/>
      <c r="L94" s="23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U94" s="10" t="s">
        <v>54</v>
      </c>
    </row>
    <row r="95" spans="1:47" s="4" customFormat="1" ht="24.95" customHeight="1" x14ac:dyDescent="0.2">
      <c r="B95" s="76"/>
      <c r="D95" s="77" t="s">
        <v>55</v>
      </c>
      <c r="E95" s="78"/>
      <c r="F95" s="78"/>
      <c r="G95" s="78"/>
      <c r="H95" s="78"/>
      <c r="I95" s="79"/>
      <c r="J95" s="80">
        <f>J115</f>
        <v>0</v>
      </c>
      <c r="L95" s="76"/>
    </row>
    <row r="96" spans="1:47" s="5" customFormat="1" ht="19.899999999999999" customHeight="1" x14ac:dyDescent="0.2">
      <c r="B96" s="81"/>
      <c r="D96" s="82"/>
      <c r="E96" s="83"/>
      <c r="F96" s="83"/>
      <c r="G96" s="83"/>
      <c r="H96" s="83"/>
      <c r="I96" s="84"/>
      <c r="J96" s="85"/>
      <c r="L96" s="81"/>
    </row>
    <row r="97" spans="1:31" s="5" customFormat="1" ht="19.899999999999999" customHeight="1" x14ac:dyDescent="0.2">
      <c r="B97" s="81"/>
      <c r="D97" s="82"/>
      <c r="E97" s="83"/>
      <c r="F97" s="83"/>
      <c r="G97" s="83"/>
      <c r="H97" s="83"/>
      <c r="I97" s="84"/>
      <c r="J97" s="85"/>
      <c r="L97" s="81"/>
    </row>
    <row r="98" spans="1:31" s="2" customFormat="1" ht="21.75" customHeight="1" x14ac:dyDescent="0.2">
      <c r="A98" s="19"/>
      <c r="B98" s="20"/>
      <c r="C98" s="19"/>
      <c r="D98" s="19"/>
      <c r="E98" s="19"/>
      <c r="F98" s="19"/>
      <c r="G98" s="19"/>
      <c r="H98" s="19"/>
      <c r="I98" s="46"/>
      <c r="J98" s="19"/>
      <c r="K98" s="19"/>
      <c r="L98" s="23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</row>
    <row r="99" spans="1:31" s="2" customFormat="1" ht="6.95" customHeight="1" x14ac:dyDescent="0.2">
      <c r="A99" s="19"/>
      <c r="B99" s="28"/>
      <c r="C99" s="29"/>
      <c r="D99" s="29"/>
      <c r="E99" s="29"/>
      <c r="F99" s="29"/>
      <c r="G99" s="29"/>
      <c r="H99" s="29"/>
      <c r="I99" s="70"/>
      <c r="J99" s="29"/>
      <c r="K99" s="29"/>
      <c r="L99" s="23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3" spans="1:31" s="2" customFormat="1" ht="6.95" customHeight="1" x14ac:dyDescent="0.2">
      <c r="A103" s="19"/>
      <c r="B103" s="30"/>
      <c r="C103" s="31"/>
      <c r="D103" s="31"/>
      <c r="E103" s="31"/>
      <c r="F103" s="31"/>
      <c r="G103" s="31"/>
      <c r="H103" s="31"/>
      <c r="I103" s="71"/>
      <c r="J103" s="31"/>
      <c r="K103" s="31"/>
      <c r="L103" s="23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pans="1:31" s="2" customFormat="1" ht="24.95" customHeight="1" x14ac:dyDescent="0.2">
      <c r="A104" s="19"/>
      <c r="B104" s="20"/>
      <c r="C104" s="14" t="s">
        <v>56</v>
      </c>
      <c r="D104" s="19"/>
      <c r="E104" s="19"/>
      <c r="F104" s="19"/>
      <c r="G104" s="19"/>
      <c r="H104" s="19"/>
      <c r="I104" s="46"/>
      <c r="J104" s="19"/>
      <c r="K104" s="19"/>
      <c r="L104" s="23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31" s="2" customFormat="1" ht="6.95" customHeight="1" x14ac:dyDescent="0.2">
      <c r="A105" s="19"/>
      <c r="B105" s="20"/>
      <c r="C105" s="19"/>
      <c r="D105" s="19"/>
      <c r="E105" s="19"/>
      <c r="F105" s="19"/>
      <c r="G105" s="19"/>
      <c r="H105" s="19"/>
      <c r="I105" s="46"/>
      <c r="J105" s="19"/>
      <c r="K105" s="19"/>
      <c r="L105" s="23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pans="1:31" s="2" customFormat="1" ht="12" customHeight="1" x14ac:dyDescent="0.2">
      <c r="A106" s="19"/>
      <c r="B106" s="20"/>
      <c r="C106" s="16" t="s">
        <v>5</v>
      </c>
      <c r="D106" s="19"/>
      <c r="E106" s="19"/>
      <c r="F106" s="19"/>
      <c r="G106" s="19"/>
      <c r="H106" s="19"/>
      <c r="I106" s="46"/>
      <c r="J106" s="19"/>
      <c r="K106" s="19"/>
      <c r="L106" s="23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pans="1:31" s="2" customFormat="1" ht="16.5" customHeight="1" x14ac:dyDescent="0.2">
      <c r="A107" s="19"/>
      <c r="B107" s="20"/>
      <c r="C107" s="19"/>
      <c r="D107" s="19"/>
      <c r="E107" s="162" t="str">
        <f>E7</f>
        <v>Rekultivace bývalého písníku Měník</v>
      </c>
      <c r="F107" s="163"/>
      <c r="G107" s="163"/>
      <c r="H107" s="163"/>
      <c r="I107" s="46"/>
      <c r="J107" s="19"/>
      <c r="K107" s="19"/>
      <c r="L107" s="23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 s="2" customFormat="1" ht="6.95" customHeight="1" x14ac:dyDescent="0.2">
      <c r="A108" s="19"/>
      <c r="B108" s="20"/>
      <c r="C108" s="19"/>
      <c r="D108" s="19"/>
      <c r="E108" s="19"/>
      <c r="F108" s="19"/>
      <c r="G108" s="19"/>
      <c r="H108" s="19"/>
      <c r="I108" s="46"/>
      <c r="J108" s="19"/>
      <c r="K108" s="19"/>
      <c r="L108" s="23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31" s="2" customFormat="1" ht="12" customHeight="1" x14ac:dyDescent="0.2">
      <c r="A109" s="19"/>
      <c r="B109" s="20"/>
      <c r="C109" s="16" t="s">
        <v>9</v>
      </c>
      <c r="D109" s="19"/>
      <c r="E109" s="19"/>
      <c r="F109" s="15" t="str">
        <f>F10</f>
        <v>Měník</v>
      </c>
      <c r="G109" s="19"/>
      <c r="H109" s="19"/>
      <c r="I109" s="47" t="s">
        <v>11</v>
      </c>
      <c r="J109" s="32"/>
      <c r="K109" s="19"/>
      <c r="L109" s="23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31" s="2" customFormat="1" ht="6.95" customHeight="1" x14ac:dyDescent="0.2">
      <c r="A110" s="19"/>
      <c r="B110" s="20"/>
      <c r="C110" s="19"/>
      <c r="D110" s="19"/>
      <c r="E110" s="19"/>
      <c r="F110" s="19"/>
      <c r="G110" s="19"/>
      <c r="H110" s="19"/>
      <c r="I110" s="46"/>
      <c r="J110" s="19"/>
      <c r="K110" s="19"/>
      <c r="L110" s="23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31" s="2" customFormat="1" ht="15.2" customHeight="1" x14ac:dyDescent="0.2">
      <c r="A111" s="19"/>
      <c r="B111" s="20"/>
      <c r="C111" s="16" t="s">
        <v>12</v>
      </c>
      <c r="D111" s="19"/>
      <c r="E111" s="19"/>
      <c r="F111" s="15"/>
      <c r="G111" s="19"/>
      <c r="H111" s="19"/>
      <c r="I111" s="47" t="s">
        <v>16</v>
      </c>
      <c r="J111" s="18" t="str">
        <f>E19</f>
        <v>DOBOSA, s.r.o.</v>
      </c>
      <c r="K111" s="19"/>
      <c r="L111" s="23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31" s="2" customFormat="1" ht="15.2" customHeight="1" x14ac:dyDescent="0.2">
      <c r="A112" s="19"/>
      <c r="B112" s="20"/>
      <c r="C112" s="16" t="s">
        <v>15</v>
      </c>
      <c r="D112" s="19"/>
      <c r="E112" s="19"/>
      <c r="F112" s="15"/>
      <c r="G112" s="19"/>
      <c r="H112" s="19"/>
      <c r="I112" s="47" t="s">
        <v>21</v>
      </c>
      <c r="J112" s="18"/>
      <c r="K112" s="19"/>
      <c r="L112" s="23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65" s="2" customFormat="1" ht="10.35" customHeight="1" x14ac:dyDescent="0.2">
      <c r="A113" s="19"/>
      <c r="B113" s="20"/>
      <c r="C113" s="19"/>
      <c r="D113" s="19"/>
      <c r="E113" s="19"/>
      <c r="F113" s="19"/>
      <c r="G113" s="19"/>
      <c r="H113" s="19"/>
      <c r="I113" s="46"/>
      <c r="J113" s="19"/>
      <c r="K113" s="19"/>
      <c r="L113" s="23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65" s="6" customFormat="1" ht="29.25" customHeight="1" x14ac:dyDescent="0.2">
      <c r="A114" s="86"/>
      <c r="B114" s="87"/>
      <c r="C114" s="88" t="s">
        <v>57</v>
      </c>
      <c r="D114" s="89" t="s">
        <v>44</v>
      </c>
      <c r="E114" s="89" t="s">
        <v>42</v>
      </c>
      <c r="F114" s="89" t="s">
        <v>43</v>
      </c>
      <c r="G114" s="89" t="s">
        <v>58</v>
      </c>
      <c r="H114" s="89" t="s">
        <v>59</v>
      </c>
      <c r="I114" s="90" t="s">
        <v>60</v>
      </c>
      <c r="J114" s="91" t="s">
        <v>52</v>
      </c>
      <c r="K114" s="92" t="s">
        <v>61</v>
      </c>
      <c r="L114" s="93"/>
      <c r="M114" s="36" t="s">
        <v>0</v>
      </c>
      <c r="N114" s="37" t="s">
        <v>27</v>
      </c>
      <c r="O114" s="37" t="s">
        <v>62</v>
      </c>
      <c r="P114" s="37" t="s">
        <v>63</v>
      </c>
      <c r="Q114" s="37" t="s">
        <v>64</v>
      </c>
      <c r="R114" s="37" t="s">
        <v>65</v>
      </c>
      <c r="S114" s="37" t="s">
        <v>66</v>
      </c>
      <c r="T114" s="38" t="s">
        <v>67</v>
      </c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</row>
    <row r="115" spans="1:65" s="2" customFormat="1" ht="22.9" customHeight="1" x14ac:dyDescent="0.25">
      <c r="A115" s="19"/>
      <c r="B115" s="20"/>
      <c r="C115" s="41" t="s">
        <v>68</v>
      </c>
      <c r="D115" s="19"/>
      <c r="E115" s="19"/>
      <c r="F115" s="19"/>
      <c r="G115" s="19"/>
      <c r="H115" s="19"/>
      <c r="I115" s="46"/>
      <c r="J115" s="94">
        <f>J117</f>
        <v>0</v>
      </c>
      <c r="K115" s="19"/>
      <c r="L115" s="20"/>
      <c r="M115" s="39"/>
      <c r="N115" s="33"/>
      <c r="O115" s="40"/>
      <c r="P115" s="95" t="e">
        <f>P116</f>
        <v>#REF!</v>
      </c>
      <c r="Q115" s="40"/>
      <c r="R115" s="95" t="e">
        <f>R116</f>
        <v>#REF!</v>
      </c>
      <c r="S115" s="40"/>
      <c r="T115" s="96" t="e">
        <f>T116</f>
        <v>#REF!</v>
      </c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T115" s="10" t="s">
        <v>45</v>
      </c>
      <c r="AU115" s="10" t="s">
        <v>54</v>
      </c>
      <c r="BK115" s="97" t="e">
        <f>BK116</f>
        <v>#REF!</v>
      </c>
    </row>
    <row r="116" spans="1:65" s="7" customFormat="1" ht="25.9" customHeight="1" x14ac:dyDescent="0.2">
      <c r="B116" s="98"/>
      <c r="D116" s="99" t="s">
        <v>45</v>
      </c>
      <c r="E116" s="100" t="s">
        <v>69</v>
      </c>
      <c r="F116" s="100" t="s">
        <v>70</v>
      </c>
      <c r="I116" s="101"/>
      <c r="J116" s="102"/>
      <c r="L116" s="98"/>
      <c r="M116" s="103"/>
      <c r="N116" s="104"/>
      <c r="O116" s="104"/>
      <c r="P116" s="105" t="e">
        <f>P117+#REF!</f>
        <v>#REF!</v>
      </c>
      <c r="Q116" s="104"/>
      <c r="R116" s="105" t="e">
        <f>R117+#REF!</f>
        <v>#REF!</v>
      </c>
      <c r="S116" s="104"/>
      <c r="T116" s="106" t="e">
        <f>T117+#REF!</f>
        <v>#REF!</v>
      </c>
      <c r="AR116" s="99" t="s">
        <v>47</v>
      </c>
      <c r="AT116" s="107" t="s">
        <v>45</v>
      </c>
      <c r="AU116" s="107" t="s">
        <v>46</v>
      </c>
      <c r="AY116" s="99" t="s">
        <v>71</v>
      </c>
      <c r="BK116" s="108" t="e">
        <f>BK117+#REF!</f>
        <v>#REF!</v>
      </c>
    </row>
    <row r="117" spans="1:65" s="7" customFormat="1" ht="22.9" customHeight="1" x14ac:dyDescent="0.2">
      <c r="B117" s="98"/>
      <c r="D117" s="99" t="s">
        <v>45</v>
      </c>
      <c r="E117" s="109" t="s">
        <v>47</v>
      </c>
      <c r="F117" s="109" t="s">
        <v>72</v>
      </c>
      <c r="I117" s="101"/>
      <c r="J117" s="110">
        <f>J118+J121+J124+J127+J130+J133+J136</f>
        <v>0</v>
      </c>
      <c r="L117" s="98"/>
      <c r="M117" s="103"/>
      <c r="N117" s="104"/>
      <c r="O117" s="104"/>
      <c r="P117" s="105">
        <f>SUM(P118:P123)</f>
        <v>0</v>
      </c>
      <c r="Q117" s="104"/>
      <c r="R117" s="105">
        <f>SUM(R118:R123)</f>
        <v>0</v>
      </c>
      <c r="S117" s="104"/>
      <c r="T117" s="106">
        <f>SUM(T118:T123)</f>
        <v>0</v>
      </c>
      <c r="AR117" s="99" t="s">
        <v>47</v>
      </c>
      <c r="AT117" s="107" t="s">
        <v>45</v>
      </c>
      <c r="AU117" s="107" t="s">
        <v>47</v>
      </c>
      <c r="AY117" s="99" t="s">
        <v>71</v>
      </c>
      <c r="BK117" s="108">
        <f>SUM(BK118:BK123)</f>
        <v>0</v>
      </c>
    </row>
    <row r="118" spans="1:65" s="2" customFormat="1" ht="33" customHeight="1" x14ac:dyDescent="0.2">
      <c r="A118" s="19"/>
      <c r="B118" s="111"/>
      <c r="C118" s="112" t="s">
        <v>73</v>
      </c>
      <c r="D118" s="112" t="s">
        <v>74</v>
      </c>
      <c r="E118" s="113" t="s">
        <v>75</v>
      </c>
      <c r="F118" s="114" t="s">
        <v>76</v>
      </c>
      <c r="G118" s="115" t="s">
        <v>77</v>
      </c>
      <c r="H118" s="116">
        <v>9545</v>
      </c>
      <c r="I118" s="117">
        <v>0</v>
      </c>
      <c r="J118" s="118">
        <f>ROUND(I118*H118,2)</f>
        <v>0</v>
      </c>
      <c r="K118" s="119"/>
      <c r="L118" s="20"/>
      <c r="M118" s="120" t="s">
        <v>0</v>
      </c>
      <c r="N118" s="121" t="s">
        <v>28</v>
      </c>
      <c r="O118" s="34"/>
      <c r="P118" s="122">
        <f>O118*H118</f>
        <v>0</v>
      </c>
      <c r="Q118" s="122">
        <v>0</v>
      </c>
      <c r="R118" s="122">
        <f>Q118*H118</f>
        <v>0</v>
      </c>
      <c r="S118" s="122">
        <v>0</v>
      </c>
      <c r="T118" s="123">
        <f>S118*H118</f>
        <v>0</v>
      </c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R118" s="124" t="s">
        <v>78</v>
      </c>
      <c r="AT118" s="124" t="s">
        <v>74</v>
      </c>
      <c r="AU118" s="124" t="s">
        <v>48</v>
      </c>
      <c r="AY118" s="10" t="s">
        <v>71</v>
      </c>
      <c r="BE118" s="125">
        <f>IF(N118="základní",J118,0)</f>
        <v>0</v>
      </c>
      <c r="BF118" s="125">
        <f>IF(N118="snížená",J118,0)</f>
        <v>0</v>
      </c>
      <c r="BG118" s="125">
        <f>IF(N118="zákl. přenesená",J118,0)</f>
        <v>0</v>
      </c>
      <c r="BH118" s="125">
        <f>IF(N118="sníž. přenesená",J118,0)</f>
        <v>0</v>
      </c>
      <c r="BI118" s="125">
        <f>IF(N118="nulová",J118,0)</f>
        <v>0</v>
      </c>
      <c r="BJ118" s="10" t="s">
        <v>47</v>
      </c>
      <c r="BK118" s="125">
        <f>ROUND(I118*H118,2)</f>
        <v>0</v>
      </c>
      <c r="BL118" s="10" t="s">
        <v>78</v>
      </c>
      <c r="BM118" s="124" t="s">
        <v>79</v>
      </c>
    </row>
    <row r="119" spans="1:65" s="8" customFormat="1" x14ac:dyDescent="0.2">
      <c r="B119" s="126"/>
      <c r="D119" s="127" t="s">
        <v>80</v>
      </c>
      <c r="E119" s="128" t="s">
        <v>0</v>
      </c>
      <c r="F119" s="129" t="s">
        <v>81</v>
      </c>
      <c r="H119" s="130">
        <v>9545</v>
      </c>
      <c r="I119" s="131"/>
      <c r="L119" s="126"/>
      <c r="M119" s="132"/>
      <c r="N119" s="133"/>
      <c r="O119" s="133"/>
      <c r="P119" s="133"/>
      <c r="Q119" s="133"/>
      <c r="R119" s="133"/>
      <c r="S119" s="133"/>
      <c r="T119" s="134"/>
      <c r="AT119" s="128" t="s">
        <v>80</v>
      </c>
      <c r="AU119" s="128" t="s">
        <v>48</v>
      </c>
      <c r="AV119" s="8" t="s">
        <v>48</v>
      </c>
      <c r="AW119" s="8" t="s">
        <v>20</v>
      </c>
      <c r="AX119" s="8" t="s">
        <v>46</v>
      </c>
      <c r="AY119" s="128" t="s">
        <v>71</v>
      </c>
    </row>
    <row r="120" spans="1:65" s="9" customFormat="1" x14ac:dyDescent="0.2">
      <c r="B120" s="135"/>
      <c r="D120" s="127" t="s">
        <v>80</v>
      </c>
      <c r="E120" s="136" t="s">
        <v>0</v>
      </c>
      <c r="F120" s="137" t="s">
        <v>82</v>
      </c>
      <c r="H120" s="138">
        <v>9545</v>
      </c>
      <c r="I120" s="139"/>
      <c r="L120" s="135"/>
      <c r="M120" s="140"/>
      <c r="N120" s="141"/>
      <c r="O120" s="141"/>
      <c r="P120" s="141"/>
      <c r="Q120" s="141"/>
      <c r="R120" s="141"/>
      <c r="S120" s="141"/>
      <c r="T120" s="142"/>
      <c r="AT120" s="136" t="s">
        <v>80</v>
      </c>
      <c r="AU120" s="136" t="s">
        <v>48</v>
      </c>
      <c r="AV120" s="9" t="s">
        <v>78</v>
      </c>
      <c r="AW120" s="9" t="s">
        <v>20</v>
      </c>
      <c r="AX120" s="9" t="s">
        <v>47</v>
      </c>
      <c r="AY120" s="136" t="s">
        <v>71</v>
      </c>
    </row>
    <row r="121" spans="1:65" s="2" customFormat="1" ht="21.75" customHeight="1" x14ac:dyDescent="0.2">
      <c r="A121" s="19"/>
      <c r="B121" s="111"/>
      <c r="C121" s="112" t="s">
        <v>47</v>
      </c>
      <c r="D121" s="112" t="s">
        <v>74</v>
      </c>
      <c r="E121" s="113" t="s">
        <v>83</v>
      </c>
      <c r="F121" s="114" t="s">
        <v>84</v>
      </c>
      <c r="G121" s="115" t="s">
        <v>77</v>
      </c>
      <c r="H121" s="116">
        <v>9545</v>
      </c>
      <c r="I121" s="117">
        <v>0</v>
      </c>
      <c r="J121" s="118">
        <f>ROUND(I121*H121,2)</f>
        <v>0</v>
      </c>
      <c r="K121" s="119"/>
      <c r="L121" s="20"/>
      <c r="M121" s="120" t="s">
        <v>0</v>
      </c>
      <c r="N121" s="121" t="s">
        <v>28</v>
      </c>
      <c r="O121" s="34"/>
      <c r="P121" s="122">
        <f>O121*H121</f>
        <v>0</v>
      </c>
      <c r="Q121" s="122">
        <v>0</v>
      </c>
      <c r="R121" s="122">
        <f>Q121*H121</f>
        <v>0</v>
      </c>
      <c r="S121" s="122">
        <v>0</v>
      </c>
      <c r="T121" s="123">
        <f>S121*H121</f>
        <v>0</v>
      </c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R121" s="124" t="s">
        <v>78</v>
      </c>
      <c r="AT121" s="124" t="s">
        <v>74</v>
      </c>
      <c r="AU121" s="124" t="s">
        <v>48</v>
      </c>
      <c r="AY121" s="10" t="s">
        <v>71</v>
      </c>
      <c r="BE121" s="125">
        <f>IF(N121="základní",J121,0)</f>
        <v>0</v>
      </c>
      <c r="BF121" s="125">
        <f>IF(N121="snížená",J121,0)</f>
        <v>0</v>
      </c>
      <c r="BG121" s="125">
        <f>IF(N121="zákl. přenesená",J121,0)</f>
        <v>0</v>
      </c>
      <c r="BH121" s="125">
        <f>IF(N121="sníž. přenesená",J121,0)</f>
        <v>0</v>
      </c>
      <c r="BI121" s="125">
        <f>IF(N121="nulová",J121,0)</f>
        <v>0</v>
      </c>
      <c r="BJ121" s="10" t="s">
        <v>47</v>
      </c>
      <c r="BK121" s="125">
        <f>ROUND(I121*H121,2)</f>
        <v>0</v>
      </c>
      <c r="BL121" s="10" t="s">
        <v>78</v>
      </c>
      <c r="BM121" s="124" t="s">
        <v>85</v>
      </c>
    </row>
    <row r="122" spans="1:65" s="8" customFormat="1" x14ac:dyDescent="0.2">
      <c r="B122" s="126"/>
      <c r="D122" s="127" t="s">
        <v>80</v>
      </c>
      <c r="E122" s="128" t="s">
        <v>0</v>
      </c>
      <c r="F122" s="129" t="s">
        <v>81</v>
      </c>
      <c r="H122" s="130">
        <v>9545</v>
      </c>
      <c r="I122" s="131"/>
      <c r="L122" s="126"/>
      <c r="M122" s="132"/>
      <c r="N122" s="133"/>
      <c r="O122" s="133"/>
      <c r="P122" s="133"/>
      <c r="Q122" s="133"/>
      <c r="R122" s="133"/>
      <c r="S122" s="133"/>
      <c r="T122" s="134"/>
      <c r="AT122" s="128" t="s">
        <v>80</v>
      </c>
      <c r="AU122" s="128" t="s">
        <v>48</v>
      </c>
      <c r="AV122" s="8" t="s">
        <v>48</v>
      </c>
      <c r="AW122" s="8" t="s">
        <v>20</v>
      </c>
      <c r="AX122" s="8" t="s">
        <v>46</v>
      </c>
      <c r="AY122" s="128" t="s">
        <v>71</v>
      </c>
    </row>
    <row r="123" spans="1:65" s="9" customFormat="1" x14ac:dyDescent="0.2">
      <c r="B123" s="135"/>
      <c r="D123" s="127" t="s">
        <v>80</v>
      </c>
      <c r="E123" s="136" t="s">
        <v>0</v>
      </c>
      <c r="F123" s="137" t="s">
        <v>82</v>
      </c>
      <c r="H123" s="138">
        <v>9545</v>
      </c>
      <c r="I123" s="139"/>
      <c r="L123" s="135"/>
      <c r="M123" s="140"/>
      <c r="N123" s="141"/>
      <c r="O123" s="141"/>
      <c r="P123" s="141"/>
      <c r="Q123" s="141"/>
      <c r="R123" s="141"/>
      <c r="S123" s="141"/>
      <c r="T123" s="142"/>
      <c r="AT123" s="136" t="s">
        <v>80</v>
      </c>
      <c r="AU123" s="136" t="s">
        <v>48</v>
      </c>
      <c r="AV123" s="9" t="s">
        <v>78</v>
      </c>
      <c r="AW123" s="9" t="s">
        <v>20</v>
      </c>
      <c r="AX123" s="9" t="s">
        <v>47</v>
      </c>
      <c r="AY123" s="136" t="s">
        <v>71</v>
      </c>
    </row>
    <row r="124" spans="1:65" s="9" customFormat="1" ht="24" x14ac:dyDescent="0.2">
      <c r="B124" s="135"/>
      <c r="C124" s="150" t="s">
        <v>99</v>
      </c>
      <c r="D124" s="150" t="s">
        <v>74</v>
      </c>
      <c r="E124" s="151" t="s">
        <v>100</v>
      </c>
      <c r="F124" s="152" t="s">
        <v>101</v>
      </c>
      <c r="G124" s="153" t="s">
        <v>102</v>
      </c>
      <c r="H124" s="154">
        <v>7636</v>
      </c>
      <c r="I124" s="117">
        <v>0</v>
      </c>
      <c r="J124" s="155">
        <f>ROUND(I124*H124,2)</f>
        <v>0</v>
      </c>
      <c r="L124" s="135"/>
      <c r="M124" s="140"/>
      <c r="N124" s="141"/>
      <c r="O124" s="141"/>
      <c r="P124" s="141"/>
      <c r="Q124" s="141"/>
      <c r="R124" s="141"/>
      <c r="S124" s="141"/>
      <c r="T124" s="142"/>
      <c r="AT124" s="136"/>
      <c r="AU124" s="136"/>
      <c r="AY124" s="136"/>
    </row>
    <row r="125" spans="1:65" s="9" customFormat="1" x14ac:dyDescent="0.2">
      <c r="B125" s="135"/>
      <c r="C125" s="8"/>
      <c r="D125" s="127" t="s">
        <v>80</v>
      </c>
      <c r="E125" s="128" t="s">
        <v>0</v>
      </c>
      <c r="F125" s="129" t="s">
        <v>103</v>
      </c>
      <c r="G125" s="8"/>
      <c r="H125" s="130">
        <v>7636</v>
      </c>
      <c r="I125" s="131"/>
      <c r="J125" s="8"/>
      <c r="L125" s="135"/>
      <c r="M125" s="140"/>
      <c r="N125" s="141"/>
      <c r="O125" s="141"/>
      <c r="P125" s="141"/>
      <c r="Q125" s="141"/>
      <c r="R125" s="141"/>
      <c r="S125" s="141"/>
      <c r="T125" s="142"/>
      <c r="AT125" s="136"/>
      <c r="AU125" s="136"/>
      <c r="AY125" s="136"/>
    </row>
    <row r="126" spans="1:65" s="9" customFormat="1" x14ac:dyDescent="0.2">
      <c r="B126" s="135"/>
      <c r="D126" s="127" t="s">
        <v>80</v>
      </c>
      <c r="E126" s="136" t="s">
        <v>0</v>
      </c>
      <c r="F126" s="137" t="s">
        <v>82</v>
      </c>
      <c r="H126" s="138">
        <v>7636</v>
      </c>
      <c r="I126" s="139"/>
      <c r="L126" s="135"/>
      <c r="M126" s="140"/>
      <c r="N126" s="141"/>
      <c r="O126" s="141"/>
      <c r="P126" s="141"/>
      <c r="Q126" s="141"/>
      <c r="R126" s="141"/>
      <c r="S126" s="141"/>
      <c r="T126" s="142"/>
      <c r="AT126" s="136"/>
      <c r="AU126" s="136"/>
      <c r="AY126" s="136"/>
    </row>
    <row r="127" spans="1:65" s="9" customFormat="1" ht="24" x14ac:dyDescent="0.2">
      <c r="B127" s="135"/>
      <c r="C127" s="150" t="s">
        <v>93</v>
      </c>
      <c r="D127" s="150" t="s">
        <v>74</v>
      </c>
      <c r="E127" s="151" t="s">
        <v>104</v>
      </c>
      <c r="F127" s="152" t="s">
        <v>105</v>
      </c>
      <c r="G127" s="153" t="s">
        <v>102</v>
      </c>
      <c r="H127" s="154">
        <v>7636</v>
      </c>
      <c r="I127" s="117">
        <v>0</v>
      </c>
      <c r="J127" s="155">
        <f>ROUND(I127*H127,2)</f>
        <v>0</v>
      </c>
      <c r="L127" s="135"/>
      <c r="M127" s="140"/>
      <c r="N127" s="141"/>
      <c r="O127" s="141"/>
      <c r="P127" s="141"/>
      <c r="Q127" s="141"/>
      <c r="R127" s="141"/>
      <c r="S127" s="141"/>
      <c r="T127" s="142"/>
      <c r="AT127" s="136"/>
      <c r="AU127" s="136"/>
      <c r="AY127" s="136"/>
    </row>
    <row r="128" spans="1:65" s="9" customFormat="1" x14ac:dyDescent="0.2">
      <c r="B128" s="135"/>
      <c r="C128" s="8"/>
      <c r="D128" s="127" t="s">
        <v>80</v>
      </c>
      <c r="E128" s="128" t="s">
        <v>0</v>
      </c>
      <c r="F128" s="129" t="s">
        <v>103</v>
      </c>
      <c r="G128" s="8"/>
      <c r="H128" s="130">
        <v>7636</v>
      </c>
      <c r="I128" s="131"/>
      <c r="J128" s="8"/>
      <c r="L128" s="135"/>
      <c r="M128" s="140"/>
      <c r="N128" s="141"/>
      <c r="O128" s="141"/>
      <c r="P128" s="141"/>
      <c r="Q128" s="141"/>
      <c r="R128" s="141"/>
      <c r="S128" s="141"/>
      <c r="T128" s="142"/>
      <c r="AT128" s="136"/>
      <c r="AU128" s="136"/>
      <c r="AY128" s="136"/>
    </row>
    <row r="129" spans="1:51" s="9" customFormat="1" x14ac:dyDescent="0.2">
      <c r="B129" s="135"/>
      <c r="D129" s="127" t="s">
        <v>80</v>
      </c>
      <c r="E129" s="136" t="s">
        <v>0</v>
      </c>
      <c r="F129" s="137" t="s">
        <v>82</v>
      </c>
      <c r="H129" s="138">
        <v>7636</v>
      </c>
      <c r="I129" s="139"/>
      <c r="L129" s="135"/>
      <c r="M129" s="140"/>
      <c r="N129" s="141"/>
      <c r="O129" s="141"/>
      <c r="P129" s="141"/>
      <c r="Q129" s="141"/>
      <c r="R129" s="141"/>
      <c r="S129" s="141"/>
      <c r="T129" s="142"/>
      <c r="AT129" s="136"/>
      <c r="AU129" s="136"/>
      <c r="AY129" s="136"/>
    </row>
    <row r="130" spans="1:51" s="9" customFormat="1" ht="12" x14ac:dyDescent="0.2">
      <c r="B130" s="135"/>
      <c r="C130" s="156" t="s">
        <v>106</v>
      </c>
      <c r="D130" s="156" t="s">
        <v>89</v>
      </c>
      <c r="E130" s="157" t="s">
        <v>107</v>
      </c>
      <c r="F130" s="158" t="s">
        <v>108</v>
      </c>
      <c r="G130" s="159" t="s">
        <v>102</v>
      </c>
      <c r="H130" s="160">
        <v>7636</v>
      </c>
      <c r="I130" s="148">
        <v>0</v>
      </c>
      <c r="J130" s="161">
        <f>ROUND(I130*H130,2)</f>
        <v>0</v>
      </c>
      <c r="L130" s="135"/>
      <c r="M130" s="140"/>
      <c r="N130" s="141"/>
      <c r="O130" s="141"/>
      <c r="P130" s="141"/>
      <c r="Q130" s="141"/>
      <c r="R130" s="141"/>
      <c r="S130" s="141"/>
      <c r="T130" s="142"/>
      <c r="AT130" s="136"/>
      <c r="AU130" s="136"/>
      <c r="AY130" s="136"/>
    </row>
    <row r="131" spans="1:51" s="9" customFormat="1" x14ac:dyDescent="0.2">
      <c r="B131" s="135"/>
      <c r="D131" s="127"/>
      <c r="E131" s="136"/>
      <c r="F131" s="137"/>
      <c r="H131" s="138"/>
      <c r="I131" s="139"/>
      <c r="L131" s="135"/>
      <c r="M131" s="140"/>
      <c r="N131" s="141"/>
      <c r="O131" s="141"/>
      <c r="P131" s="141"/>
      <c r="Q131" s="141"/>
      <c r="R131" s="141"/>
      <c r="S131" s="141"/>
      <c r="T131" s="142"/>
      <c r="AT131" s="136"/>
      <c r="AU131" s="136"/>
      <c r="AY131" s="136"/>
    </row>
    <row r="132" spans="1:51" s="2" customFormat="1" ht="16.5" customHeight="1" x14ac:dyDescent="0.2">
      <c r="A132" s="19"/>
      <c r="B132" s="28"/>
      <c r="C132" s="7"/>
      <c r="D132" s="99" t="s">
        <v>45</v>
      </c>
      <c r="E132" s="109" t="s">
        <v>86</v>
      </c>
      <c r="F132" s="109" t="s">
        <v>87</v>
      </c>
      <c r="G132" s="7"/>
      <c r="H132" s="7"/>
      <c r="I132" s="101"/>
      <c r="J132" s="110"/>
      <c r="K132" s="29"/>
      <c r="L132" s="20"/>
      <c r="M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51" ht="24" x14ac:dyDescent="0.2">
      <c r="C133" s="143" t="s">
        <v>88</v>
      </c>
      <c r="D133" s="143" t="s">
        <v>89</v>
      </c>
      <c r="E133" s="144" t="s">
        <v>90</v>
      </c>
      <c r="F133" s="145" t="s">
        <v>91</v>
      </c>
      <c r="G133" s="146" t="s">
        <v>92</v>
      </c>
      <c r="H133" s="147">
        <v>17181</v>
      </c>
      <c r="I133" s="148">
        <v>0</v>
      </c>
      <c r="J133" s="149">
        <f>ROUND(I133*H133,2)</f>
        <v>0</v>
      </c>
    </row>
    <row r="134" spans="1:51" x14ac:dyDescent="0.2">
      <c r="C134" s="8"/>
      <c r="D134" s="127" t="s">
        <v>80</v>
      </c>
      <c r="E134" s="128" t="s">
        <v>0</v>
      </c>
      <c r="F134" s="129" t="s">
        <v>94</v>
      </c>
      <c r="G134" s="8"/>
      <c r="H134" s="130">
        <v>17181</v>
      </c>
      <c r="I134" s="131"/>
      <c r="J134" s="8"/>
    </row>
    <row r="135" spans="1:51" x14ac:dyDescent="0.2">
      <c r="C135" s="9"/>
      <c r="D135" s="127" t="s">
        <v>80</v>
      </c>
      <c r="E135" s="136" t="s">
        <v>0</v>
      </c>
      <c r="F135" s="137" t="s">
        <v>82</v>
      </c>
      <c r="G135" s="9"/>
      <c r="H135" s="138">
        <v>17181</v>
      </c>
      <c r="I135" s="139"/>
      <c r="J135" s="9"/>
    </row>
    <row r="136" spans="1:51" ht="24" x14ac:dyDescent="0.2">
      <c r="C136" s="112" t="s">
        <v>78</v>
      </c>
      <c r="D136" s="112" t="s">
        <v>74</v>
      </c>
      <c r="E136" s="113" t="s">
        <v>95</v>
      </c>
      <c r="F136" s="114" t="s">
        <v>96</v>
      </c>
      <c r="G136" s="115" t="s">
        <v>97</v>
      </c>
      <c r="H136" s="116">
        <v>9545</v>
      </c>
      <c r="I136" s="117">
        <v>0</v>
      </c>
      <c r="J136" s="118">
        <f>ROUND(I136*H136,2)</f>
        <v>0</v>
      </c>
    </row>
    <row r="137" spans="1:51" x14ac:dyDescent="0.2">
      <c r="C137" s="8"/>
      <c r="D137" s="127" t="s">
        <v>80</v>
      </c>
      <c r="E137" s="128" t="s">
        <v>0</v>
      </c>
      <c r="F137" s="129" t="s">
        <v>98</v>
      </c>
      <c r="G137" s="8"/>
      <c r="H137" s="130">
        <v>9545</v>
      </c>
      <c r="I137" s="131"/>
      <c r="J137" s="8"/>
    </row>
    <row r="138" spans="1:51" x14ac:dyDescent="0.2">
      <c r="C138" s="9"/>
      <c r="D138" s="127" t="s">
        <v>80</v>
      </c>
      <c r="E138" s="136" t="s">
        <v>0</v>
      </c>
      <c r="F138" s="137" t="s">
        <v>82</v>
      </c>
      <c r="G138" s="9"/>
      <c r="H138" s="138">
        <v>9545</v>
      </c>
      <c r="I138" s="139"/>
      <c r="J138" s="9"/>
    </row>
    <row r="139" spans="1:51" x14ac:dyDescent="0.2">
      <c r="C139" s="29"/>
      <c r="D139" s="29"/>
      <c r="E139" s="29"/>
      <c r="F139" s="29"/>
      <c r="G139" s="29"/>
      <c r="H139" s="29"/>
      <c r="I139" s="70"/>
      <c r="J139" s="29"/>
    </row>
  </sheetData>
  <autoFilter ref="C114:K131" xr:uid="{00000000-0009-0000-0000-000001000000}"/>
  <mergeCells count="6">
    <mergeCell ref="E107:H107"/>
    <mergeCell ref="L2:V2"/>
    <mergeCell ref="E7:H7"/>
    <mergeCell ref="E16:H16"/>
    <mergeCell ref="E25:H25"/>
    <mergeCell ref="E85:H85"/>
  </mergeCells>
  <printOptions horizontalCentered="1"/>
  <pageMargins left="0.39370078740157483" right="0.39370078740157483" top="0.39370078740157483" bottom="0.39370078740157483" header="0" footer="0"/>
  <pageSetup paperSize="9" scale="81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20-004P - Rekultivace býv...</vt:lpstr>
      <vt:lpstr>'20-004P - Rekultivace býv...'!Názvy_tisku</vt:lpstr>
      <vt:lpstr>'20-004P - Rekultivace býv...'!Oblast_tisku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DORAMACBOOKAIR\Michal Dorazil</dc:creator>
  <cp:lastModifiedBy>Mistostarosta</cp:lastModifiedBy>
  <dcterms:created xsi:type="dcterms:W3CDTF">2020-07-10T11:30:28Z</dcterms:created>
  <dcterms:modified xsi:type="dcterms:W3CDTF">2020-07-16T12:37:51Z</dcterms:modified>
</cp:coreProperties>
</file>